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1" sheetId="5" r:id="rId5"/>
  </sheets>
  <definedNames>
    <definedName name="_xlnm.Print_Area" localSheetId="1">'BS '!$A$1:$E$65</definedName>
    <definedName name="_xlnm.Print_Area" localSheetId="0">'PL'!$A$1:$G$51</definedName>
    <definedName name="Z_2B6D9A28_2820_4EA3_82EF_D59528194216_.wvu.PrintArea" localSheetId="1" hidden="1">'BS '!$A$1:$E$65</definedName>
    <definedName name="Z_2B6D9A28_2820_4EA3_82EF_D59528194216_.wvu.PrintArea" localSheetId="0" hidden="1">'PL'!$A$1:$G$51</definedName>
    <definedName name="Z_2B6D9A28_2820_4EA3_82EF_D59528194216_.wvu.Rows" localSheetId="3" hidden="1">'Cash Flow'!$53:$54</definedName>
    <definedName name="Z_2B6D9A28_2820_4EA3_82EF_D59528194216_.wvu.Rows" localSheetId="2" hidden="1">'Equity'!$37:$38</definedName>
    <definedName name="Z_2DF5D180_4A76_11D7_ADDF_0000B4750577_.wvu.PrintArea" localSheetId="0" hidden="1">'PL'!$A$1:$G$51</definedName>
    <definedName name="Z_2DF5D180_4A76_11D7_ADDF_0000B4750577_.wvu.Rows" localSheetId="3" hidden="1">'Cash Flow'!$53:$54</definedName>
    <definedName name="Z_2DF5D180_4A76_11D7_ADDF_0000B4750577_.wvu.Rows" localSheetId="2" hidden="1">'Equity'!$37:$38</definedName>
    <definedName name="Z_58D17BE8_4663_4940_BA65_4C5216A39FFF_.wvu.PrintArea" localSheetId="1" hidden="1">'BS '!$A$1:$E$65</definedName>
    <definedName name="Z_58D17BE8_4663_4940_BA65_4C5216A39FFF_.wvu.PrintArea" localSheetId="0" hidden="1">'PL'!$A$1:$G$51</definedName>
    <definedName name="Z_58D17BE8_4663_4940_BA65_4C5216A39FFF_.wvu.Rows" localSheetId="3" hidden="1">'Cash Flow'!$53:$54</definedName>
    <definedName name="Z_58D17BE8_4663_4940_BA65_4C5216A39FFF_.wvu.Rows" localSheetId="2" hidden="1">'Equity'!$37:$38</definedName>
    <definedName name="Z_62345927_B774_4346_8C93_8A1231AD26ED_.wvu.PrintArea" localSheetId="0" hidden="1">'PL'!$A$1:$G$51</definedName>
    <definedName name="Z_62345927_B774_4346_8C93_8A1231AD26ED_.wvu.Rows" localSheetId="3" hidden="1">'Cash Flow'!$53:$54</definedName>
    <definedName name="Z_62345927_B774_4346_8C93_8A1231AD26ED_.wvu.Rows" localSheetId="2" hidden="1">'Equity'!$37:$38</definedName>
    <definedName name="Z_BD8D2958_CC99_49B6_A7A8_E1686734027C_.wvu.PrintArea" localSheetId="0" hidden="1">'PL'!$A$1:$G$51</definedName>
    <definedName name="Z_BD8D2958_CC99_49B6_A7A8_E1686734027C_.wvu.Rows" localSheetId="3" hidden="1">'Cash Flow'!$53:$54</definedName>
    <definedName name="Z_BD8D2958_CC99_49B6_A7A8_E1686734027C_.wvu.Rows" localSheetId="2" hidden="1">'Equity'!$37:$38</definedName>
    <definedName name="Z_C0E8CC9F_A133_4BE7_B9FC_4E4F9944C340_.wvu.PrintArea" localSheetId="1" hidden="1">'BS '!$A$1:$E$69</definedName>
    <definedName name="Z_C0E8CC9F_A133_4BE7_B9FC_4E4F9944C340_.wvu.PrintArea" localSheetId="0" hidden="1">'PL'!$A$1:$G$51</definedName>
    <definedName name="Z_C0E8CC9F_A133_4BE7_B9FC_4E4F9944C340_.wvu.Rows" localSheetId="3" hidden="1">'Cash Flow'!$53:$54</definedName>
    <definedName name="Z_C0E8CC9F_A133_4BE7_B9FC_4E4F9944C340_.wvu.Rows" localSheetId="2" hidden="1">'Equity'!$37:$38</definedName>
    <definedName name="Z_FB4AD27B_3FB8_44A6_84B3_CC256937FA01_.wvu.PrintArea" localSheetId="0" hidden="1">'PL'!$A$1:$G$51</definedName>
    <definedName name="Z_FB4AD27B_3FB8_44A6_84B3_CC256937FA01_.wvu.Rows" localSheetId="3" hidden="1">'Cash Flow'!$53:$54</definedName>
    <definedName name="Z_FB4AD27B_3FB8_44A6_84B3_CC256937FA01_.wvu.Rows" localSheetId="2" hidden="1">'Equity'!$37:$38</definedName>
  </definedNames>
  <calcPr fullCalcOnLoad="1"/>
</workbook>
</file>

<file path=xl/sharedStrings.xml><?xml version="1.0" encoding="utf-8"?>
<sst xmlns="http://schemas.openxmlformats.org/spreadsheetml/2006/main" count="226" uniqueCount="152">
  <si>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</si>
  <si>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</si>
  <si>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</si>
  <si>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</si>
  <si>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</si>
  <si>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</si>
  <si>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</si>
  <si>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</si>
  <si>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</si>
  <si>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</si>
  <si>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</si>
  <si>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</si>
  <si>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</si>
  <si>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</si>
  <si>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</si>
  <si>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</si>
  <si>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</si>
  <si>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</si>
  <si>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</si>
  <si>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</si>
  <si>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</si>
  <si>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</si>
  <si>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</si>
  <si>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</si>
  <si>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</si>
  <si>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</si>
  <si>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</si>
  <si>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</si>
  <si>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</si>
  <si>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</si>
  <si>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</si>
  <si>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</si>
  <si>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</si>
  <si>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</si>
  <si>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</si>
  <si>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</si>
  <si>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</si>
  <si>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</si>
  <si>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</si>
  <si>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</si>
  <si>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</si>
  <si>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</si>
  <si>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</si>
  <si>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</si>
  <si>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</si>
  <si>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</si>
  <si>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</si>
  <si>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</si>
  <si>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</si>
  <si>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</si>
  <si>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</si>
  <si>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</si>
  <si>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</si>
  <si>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</si>
  <si>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</si>
  <si>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Property, plant and equipment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</si>
  <si>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</si>
  <si>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</si>
  <si>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</si>
  <si>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</si>
  <si>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</si>
  <si>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</si>
  <si>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</si>
  <si>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</si>
  <si>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</si>
  <si>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</si>
  <si>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</si>
  <si>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</si>
  <si>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</si>
  <si>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</si>
  <si>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</si>
  <si>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</si>
  <si>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</si>
  <si>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</si>
  <si>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</si>
  <si>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</si>
  <si>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</si>
  <si>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</si>
  <si>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</si>
  <si>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</si>
  <si>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</si>
  <si>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</si>
  <si>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</si>
  <si>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</si>
  <si>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CASHFLOW FROM FINANCING ACTIVITIES</t>
  </si>
  <si>
    <t>Net cash generated from financing activities</t>
  </si>
  <si>
    <t>Net profit for the year</t>
  </si>
  <si>
    <t>Dividend, taxation &amp; interest paid</t>
  </si>
  <si>
    <t>As at 1 January 2006</t>
  </si>
  <si>
    <t>Restated</t>
  </si>
  <si>
    <t>TOTAL ASSETS</t>
  </si>
  <si>
    <t>Total Equity</t>
  </si>
  <si>
    <t>Total non-current liabilities</t>
  </si>
  <si>
    <t>TOTAL EQUITY &amp; LIABILITIES</t>
  </si>
  <si>
    <t>EQUITY &amp; LIABILITIES</t>
  </si>
  <si>
    <t>Equity attributable to equity holders of the parent</t>
  </si>
  <si>
    <t>Current liabilities</t>
  </si>
  <si>
    <t>Total Liabilities</t>
  </si>
  <si>
    <t>ASSETS</t>
  </si>
  <si>
    <t>Current Assets</t>
  </si>
  <si>
    <t>Minority</t>
  </si>
  <si>
    <t>Interest</t>
  </si>
  <si>
    <t>Equity</t>
  </si>
  <si>
    <t>Attributable to Equity Holders of the Parent</t>
  </si>
  <si>
    <t>Attributable to:</t>
  </si>
  <si>
    <t>Equity holders of the parent</t>
  </si>
  <si>
    <t xml:space="preserve">  Report for the year ended 31 December 2006)</t>
  </si>
  <si>
    <t xml:space="preserve"> Report for the year ended 31 December 2006)</t>
  </si>
  <si>
    <t xml:space="preserve"> Financial Report for the year ended 31 December 2006)</t>
  </si>
  <si>
    <t>As at 1 January 2007</t>
  </si>
  <si>
    <t>CASH AND CASH EQUIVALENT AT 1 JANUARY 2007</t>
  </si>
  <si>
    <t>Non-current assets</t>
  </si>
  <si>
    <t>Investment properties</t>
  </si>
  <si>
    <t>Other investments</t>
  </si>
  <si>
    <t>Advance billings</t>
  </si>
  <si>
    <t>Net assets per share attributable to ordinary equity holders of the parent (RM)</t>
  </si>
  <si>
    <t>RM1.15</t>
  </si>
  <si>
    <t>CONDENSED CONSOLIDATED INCOME STATEMENT</t>
  </si>
  <si>
    <t>capital</t>
  </si>
  <si>
    <t>FOR THE QUARTER ENDED 30 SEPTEMBER 2007</t>
  </si>
  <si>
    <t>AS AT 30 SEPTEMBER 2007</t>
  </si>
  <si>
    <t>FOR THE PERIOD ENDED 30 SEPTEMBER 2007</t>
  </si>
  <si>
    <t>CASH AND CASH EQUIVALENT AT 30 SEPTEMBER 2007</t>
  </si>
  <si>
    <t>9 months period ended</t>
  </si>
  <si>
    <t>As at 30 September 2007</t>
  </si>
  <si>
    <t>As at 30 September 2006</t>
  </si>
  <si>
    <t>FOR THE 9 MONTHS ENDED 30 SEPTEMBER 2007</t>
  </si>
  <si>
    <t>9 months</t>
  </si>
  <si>
    <t>0.54 sen</t>
  </si>
  <si>
    <t>3.61 sen</t>
  </si>
  <si>
    <t>Part A3 : ADDITIONAL INFORMATION</t>
  </si>
  <si>
    <t xml:space="preserve">         INDIVIDUAL</t>
  </si>
  <si>
    <t>QUARTER</t>
  </si>
  <si>
    <t xml:space="preserve">        CUMULATIVE</t>
  </si>
  <si>
    <t>CURRENT YEAR</t>
  </si>
  <si>
    <t>PRECEDING YEAR</t>
  </si>
  <si>
    <t>QUARTER*</t>
  </si>
  <si>
    <t>CORRESPONDING</t>
  </si>
  <si>
    <t>TO DATE*</t>
  </si>
  <si>
    <t>PERIOD</t>
  </si>
  <si>
    <t>[dd/mm/yyyy]</t>
  </si>
  <si>
    <t>Profit/(Loss) from operations</t>
  </si>
  <si>
    <t>Gross interest income</t>
  </si>
  <si>
    <t>Gross interest expense</t>
  </si>
  <si>
    <t>Note: The above information is for the Exchange internal use only.</t>
  </si>
  <si>
    <t>30-9-07</t>
  </si>
  <si>
    <t>30-9-06</t>
  </si>
  <si>
    <t>RM1.22</t>
  </si>
  <si>
    <t>4.54 sen</t>
  </si>
  <si>
    <t>2.8 sen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</si>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</sst>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0.00_);\(0.00\)"/>
    <numFmt numFmtId="198" formatCode="_(* #,##0.0000_);_(* \(#,##0.0000\);_(* &quot;-&quot;??_);_(@_)"/>
  </numFmts>
  <fonts count="14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1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37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6" xfId="15" applyNumberFormat="1" applyFont="1" applyBorder="1" applyAlignment="1">
      <alignment/>
    </xf>
    <xf numFmtId="188" fontId="3" fillId="0" borderId="7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185" fontId="3" fillId="0" borderId="0" xfId="0" applyNumberFormat="1" applyFont="1" applyAlignment="1">
      <alignment/>
    </xf>
    <xf numFmtId="16" fontId="4" fillId="0" borderId="5" xfId="0" applyNumberFormat="1" applyFont="1" applyBorder="1" applyAlignment="1">
      <alignment horizontal="center"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4" fontId="4" fillId="0" borderId="5" xfId="0" applyNumberFormat="1" applyFont="1" applyBorder="1" applyAlignment="1" quotePrefix="1">
      <alignment horizont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43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16" fontId="4" fillId="0" borderId="0" xfId="0" applyNumberFormat="1" applyFont="1" applyBorder="1" applyAlignment="1">
      <alignment horizontal="center"/>
    </xf>
    <xf numFmtId="39" fontId="3" fillId="0" borderId="2" xfId="0" applyNumberFormat="1" applyFont="1" applyBorder="1" applyAlignment="1">
      <alignment horizontal="right"/>
    </xf>
    <xf numFmtId="196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8" xfId="0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37" fontId="3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1" fillId="0" borderId="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 horizontal="center"/>
    </xf>
    <xf numFmtId="14" fontId="4" fillId="0" borderId="5" xfId="0" applyNumberFormat="1" applyFont="1" applyFill="1" applyBorder="1" applyAlignment="1" quotePrefix="1">
      <alignment horizontal="center"/>
    </xf>
    <xf numFmtId="0" fontId="4" fillId="0" borderId="5" xfId="0" applyFont="1" applyFill="1" applyBorder="1" applyAlignment="1">
      <alignment/>
    </xf>
    <xf numFmtId="14" fontId="4" fillId="0" borderId="5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7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37" fontId="11" fillId="0" borderId="7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85" fontId="11" fillId="0" borderId="6" xfId="0" applyNumberFormat="1" applyFont="1" applyFill="1" applyBorder="1" applyAlignment="1">
      <alignment horizontal="right"/>
    </xf>
    <xf numFmtId="43" fontId="11" fillId="0" borderId="0" xfId="0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185" fontId="11" fillId="0" borderId="0" xfId="0" applyNumberFormat="1" applyFont="1" applyFill="1" applyBorder="1" applyAlignment="1">
      <alignment horizontal="center"/>
    </xf>
    <xf numFmtId="185" fontId="11" fillId="0" borderId="7" xfId="0" applyNumberFormat="1" applyFont="1" applyFill="1" applyBorder="1" applyAlignment="1">
      <alignment horizontal="right"/>
    </xf>
    <xf numFmtId="41" fontId="11" fillId="0" borderId="0" xfId="15" applyNumberFormat="1" applyFont="1" applyFill="1" applyBorder="1" applyAlignment="1">
      <alignment horizontal="right"/>
    </xf>
    <xf numFmtId="185" fontId="11" fillId="0" borderId="7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center"/>
    </xf>
    <xf numFmtId="37" fontId="1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Alignment="1">
      <alignment/>
    </xf>
    <xf numFmtId="185" fontId="5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88" fontId="4" fillId="0" borderId="0" xfId="15" applyNumberFormat="1" applyFont="1" applyFill="1" applyAlignment="1">
      <alignment/>
    </xf>
    <xf numFmtId="188" fontId="3" fillId="0" borderId="0" xfId="15" applyNumberFormat="1" applyFont="1" applyFill="1" applyAlignment="1">
      <alignment/>
    </xf>
    <xf numFmtId="188" fontId="3" fillId="0" borderId="6" xfId="15" applyNumberFormat="1" applyFont="1" applyFill="1" applyBorder="1" applyAlignment="1">
      <alignment/>
    </xf>
    <xf numFmtId="188" fontId="3" fillId="0" borderId="0" xfId="15" applyNumberFormat="1" applyFont="1" applyFill="1" applyBorder="1" applyAlignment="1">
      <alignment/>
    </xf>
    <xf numFmtId="188" fontId="3" fillId="0" borderId="7" xfId="15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Border="1" applyAlignment="1">
      <alignment horizontal="right"/>
    </xf>
    <xf numFmtId="37" fontId="13" fillId="2" borderId="0" xfId="0" applyFont="1" applyFill="1" applyAlignment="1">
      <alignment/>
    </xf>
    <xf numFmtId="37" fontId="12" fillId="2" borderId="0" xfId="0" applyFill="1" applyAlignment="1">
      <alignment/>
    </xf>
    <xf numFmtId="37" fontId="12" fillId="2" borderId="11" xfId="0" applyFill="1" applyBorder="1" applyAlignment="1">
      <alignment/>
    </xf>
    <xf numFmtId="37" fontId="12" fillId="2" borderId="14" xfId="0" applyFill="1" applyBorder="1" applyAlignment="1">
      <alignment/>
    </xf>
    <xf numFmtId="37" fontId="12" fillId="2" borderId="7" xfId="0" applyFill="1" applyBorder="1" applyAlignment="1">
      <alignment horizontal="center"/>
    </xf>
    <xf numFmtId="37" fontId="12" fillId="2" borderId="10" xfId="0" applyFill="1" applyBorder="1" applyAlignment="1">
      <alignment horizontal="left"/>
    </xf>
    <xf numFmtId="37" fontId="12" fillId="2" borderId="12" xfId="0" applyFill="1" applyBorder="1" applyAlignment="1">
      <alignment/>
    </xf>
    <xf numFmtId="37" fontId="12" fillId="2" borderId="15" xfId="0" applyFill="1" applyBorder="1" applyAlignment="1">
      <alignment/>
    </xf>
    <xf numFmtId="37" fontId="12" fillId="2" borderId="8" xfId="0" applyFill="1" applyBorder="1" applyAlignment="1">
      <alignment/>
    </xf>
    <xf numFmtId="37" fontId="12" fillId="2" borderId="8" xfId="0" applyFill="1" applyBorder="1" applyAlignment="1">
      <alignment horizontal="center"/>
    </xf>
    <xf numFmtId="37" fontId="12" fillId="2" borderId="5" xfId="0" applyFill="1" applyBorder="1" applyAlignment="1">
      <alignment horizontal="center"/>
    </xf>
    <xf numFmtId="37" fontId="12" fillId="2" borderId="5" xfId="0" applyFill="1" applyBorder="1" applyAlignment="1">
      <alignment/>
    </xf>
    <xf numFmtId="37" fontId="12" fillId="2" borderId="12" xfId="0" applyFill="1" applyBorder="1" applyAlignment="1">
      <alignment horizontal="center"/>
    </xf>
    <xf numFmtId="37" fontId="12" fillId="2" borderId="15" xfId="0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37" fontId="12" fillId="2" borderId="13" xfId="0" applyFill="1" applyBorder="1" applyAlignment="1">
      <alignment horizontal="center"/>
    </xf>
    <xf numFmtId="37" fontId="12" fillId="2" borderId="16" xfId="0" applyFill="1" applyBorder="1" applyAlignment="1">
      <alignment horizontal="center"/>
    </xf>
    <xf numFmtId="37" fontId="12" fillId="2" borderId="4" xfId="0" applyFill="1" applyBorder="1" applyAlignment="1">
      <alignment horizontal="center"/>
    </xf>
    <xf numFmtId="37" fontId="12" fillId="2" borderId="17" xfId="0" applyFill="1" applyBorder="1" applyAlignment="1">
      <alignment/>
    </xf>
    <xf numFmtId="41" fontId="0" fillId="2" borderId="17" xfId="15" applyNumberFormat="1" applyFill="1" applyBorder="1" applyAlignment="1">
      <alignment/>
    </xf>
    <xf numFmtId="1" fontId="12" fillId="2" borderId="17" xfId="0" applyNumberFormat="1" applyFill="1" applyBorder="1" applyAlignment="1">
      <alignment/>
    </xf>
    <xf numFmtId="188" fontId="11" fillId="0" borderId="6" xfId="0" applyNumberFormat="1" applyFont="1" applyFill="1" applyBorder="1" applyAlignment="1">
      <alignment horizontal="right"/>
    </xf>
    <xf numFmtId="37" fontId="5" fillId="0" borderId="7" xfId="0" applyNumberFormat="1" applyFont="1" applyFill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7" fontId="5" fillId="0" borderId="0" xfId="0" applyFont="1" applyFill="1" applyBorder="1" applyAlignment="1">
      <alignment horizontal="right"/>
    </xf>
    <xf numFmtId="185" fontId="5" fillId="0" borderId="3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workbookViewId="0" topLeftCell="A1">
      <selection activeCell="C42" sqref="C42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117</v>
      </c>
    </row>
    <row r="6" ht="14.25">
      <c r="A6" s="20" t="s">
        <v>119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166" t="s">
        <v>27</v>
      </c>
      <c r="C9" s="167"/>
      <c r="D9" s="3" t="s">
        <v>4</v>
      </c>
      <c r="E9" s="166" t="s">
        <v>28</v>
      </c>
      <c r="F9" s="167"/>
    </row>
    <row r="10" spans="2:6" ht="12.75">
      <c r="B10" s="27" t="s">
        <v>0</v>
      </c>
      <c r="C10" s="27" t="s">
        <v>1</v>
      </c>
      <c r="E10" s="27" t="s">
        <v>81</v>
      </c>
      <c r="F10" s="27" t="s">
        <v>1</v>
      </c>
    </row>
    <row r="11" spans="2:6" ht="12.75">
      <c r="B11" s="22" t="s">
        <v>23</v>
      </c>
      <c r="C11" s="22" t="s">
        <v>23</v>
      </c>
      <c r="E11" s="22" t="s">
        <v>82</v>
      </c>
      <c r="F11" s="22" t="s">
        <v>82</v>
      </c>
    </row>
    <row r="12" spans="2:6" ht="12.75">
      <c r="B12" s="22" t="s">
        <v>24</v>
      </c>
      <c r="C12" s="22" t="s">
        <v>24</v>
      </c>
      <c r="E12" s="22" t="s">
        <v>22</v>
      </c>
      <c r="F12" s="29" t="s">
        <v>22</v>
      </c>
    </row>
    <row r="13" spans="2:6" ht="12.75">
      <c r="B13" s="33">
        <v>39355</v>
      </c>
      <c r="C13" s="33">
        <v>38990</v>
      </c>
      <c r="D13" s="42"/>
      <c r="E13" s="33">
        <v>39355</v>
      </c>
      <c r="F13" s="33">
        <v>38990</v>
      </c>
    </row>
    <row r="14" spans="2:6" ht="12.75">
      <c r="B14" s="17" t="s">
        <v>21</v>
      </c>
      <c r="C14" s="17" t="s">
        <v>21</v>
      </c>
      <c r="E14" s="17" t="s">
        <v>21</v>
      </c>
      <c r="F14" s="17" t="s">
        <v>21</v>
      </c>
    </row>
    <row r="16" spans="1:6" ht="12.75">
      <c r="A16" s="3" t="s">
        <v>2</v>
      </c>
      <c r="B16" s="4">
        <f>E16-12664</f>
        <v>5719</v>
      </c>
      <c r="C16" s="4">
        <v>6461</v>
      </c>
      <c r="D16" s="4"/>
      <c r="E16" s="4">
        <v>18383</v>
      </c>
      <c r="F16" s="4">
        <v>18246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24">
        <f>E18+11383</f>
        <v>-4348</v>
      </c>
      <c r="C18" s="24">
        <v>-6240</v>
      </c>
      <c r="D18" s="24"/>
      <c r="E18" s="24">
        <f>-14519-400-100-400-200-100-12</f>
        <v>-15731</v>
      </c>
      <c r="F18" s="24">
        <v>-16336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f>E20-328</f>
        <v>282</v>
      </c>
      <c r="C20" s="4">
        <v>177</v>
      </c>
      <c r="D20" s="4"/>
      <c r="E20" s="4">
        <v>610</v>
      </c>
      <c r="F20" s="4">
        <v>606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1653</v>
      </c>
      <c r="C22" s="5">
        <f>SUM(C16:C20)</f>
        <v>398</v>
      </c>
      <c r="D22" s="4"/>
      <c r="E22" s="5">
        <f>SUM(E16:E20)</f>
        <v>3262</v>
      </c>
      <c r="F22" s="5">
        <f>SUM(F16:F20)</f>
        <v>2516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37">
        <v>0</v>
      </c>
      <c r="C24" s="37">
        <v>0</v>
      </c>
      <c r="D24" s="35"/>
      <c r="E24" s="37">
        <v>0</v>
      </c>
      <c r="F24" s="37">
        <v>0</v>
      </c>
    </row>
    <row r="25" spans="2:6" ht="12.75">
      <c r="B25" s="34"/>
      <c r="C25" s="34"/>
      <c r="D25" s="34"/>
      <c r="E25" s="34"/>
      <c r="F25" s="34"/>
    </row>
    <row r="26" spans="1:6" ht="12.75">
      <c r="A26" s="3" t="s">
        <v>7</v>
      </c>
      <c r="B26" s="37">
        <v>12</v>
      </c>
      <c r="C26" s="37">
        <v>4</v>
      </c>
      <c r="D26" s="35"/>
      <c r="E26" s="37">
        <v>12</v>
      </c>
      <c r="F26" s="37">
        <v>11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3">
        <f>SUM(B22:B26)</f>
        <v>1665</v>
      </c>
      <c r="C28" s="4">
        <f>SUM(C22:C26)</f>
        <v>402</v>
      </c>
      <c r="D28" s="4"/>
      <c r="E28" s="43">
        <f>SUM(E22:E26)</f>
        <v>3274</v>
      </c>
      <c r="F28" s="4">
        <f>SUM(F22:F26)</f>
        <v>2527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24">
        <f>E30+904</f>
        <v>-530.012</v>
      </c>
      <c r="C30" s="24">
        <v>-184</v>
      </c>
      <c r="D30" s="24"/>
      <c r="E30" s="24">
        <f>-(E28*0.438)</f>
        <v>-1434.012</v>
      </c>
      <c r="F30" s="24">
        <v>-1062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1134.988</v>
      </c>
      <c r="C32" s="4">
        <f>SUM(C28:C30)</f>
        <v>218</v>
      </c>
      <c r="D32" s="4"/>
      <c r="E32" s="4">
        <f>SUM(E28:E30)</f>
        <v>1839.988</v>
      </c>
      <c r="F32" s="4">
        <f>SUM(F28:F30)</f>
        <v>1465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36">
        <v>0</v>
      </c>
      <c r="C34" s="36">
        <v>0</v>
      </c>
      <c r="D34" s="36"/>
      <c r="E34" s="36">
        <v>0</v>
      </c>
      <c r="F34" s="36">
        <v>0</v>
      </c>
    </row>
    <row r="35" spans="1:6" ht="13.5" thickBot="1">
      <c r="A35" s="3" t="s">
        <v>12</v>
      </c>
      <c r="B35" s="60">
        <f>B32</f>
        <v>1134.988</v>
      </c>
      <c r="C35" s="60">
        <f>C32</f>
        <v>218</v>
      </c>
      <c r="D35" s="4"/>
      <c r="E35" s="60">
        <f>E32</f>
        <v>1839.988</v>
      </c>
      <c r="F35" s="60">
        <f>F32</f>
        <v>1465</v>
      </c>
    </row>
    <row r="36" spans="2:6" ht="12.75">
      <c r="B36" s="7"/>
      <c r="C36" s="7"/>
      <c r="D36" s="4"/>
      <c r="E36" s="7"/>
      <c r="F36" s="7"/>
    </row>
    <row r="37" spans="1:6" ht="12.75">
      <c r="A37" s="3" t="s">
        <v>104</v>
      </c>
      <c r="B37" s="7"/>
      <c r="C37" s="7"/>
      <c r="D37" s="4"/>
      <c r="E37" s="7"/>
      <c r="F37" s="7"/>
    </row>
    <row r="38" spans="1:6" ht="12.75">
      <c r="A38" s="3" t="s">
        <v>105</v>
      </c>
      <c r="B38" s="7">
        <f>B35</f>
        <v>1134.988</v>
      </c>
      <c r="C38" s="136">
        <f>SUM(C35)</f>
        <v>218</v>
      </c>
      <c r="D38" s="4"/>
      <c r="E38" s="7">
        <f>E35</f>
        <v>1839.988</v>
      </c>
      <c r="F38" s="136">
        <f>SUM(F35)</f>
        <v>1465</v>
      </c>
    </row>
    <row r="39" spans="1:6" ht="12.75">
      <c r="A39" s="3" t="s">
        <v>11</v>
      </c>
      <c r="B39" s="61">
        <v>0</v>
      </c>
      <c r="C39" s="7"/>
      <c r="D39" s="34"/>
      <c r="E39" s="61">
        <v>0</v>
      </c>
      <c r="F39" s="7"/>
    </row>
    <row r="40" spans="2:6" ht="13.5" thickBot="1">
      <c r="B40" s="60">
        <f>SUM(B38:B39)</f>
        <v>1134.988</v>
      </c>
      <c r="C40" s="60">
        <f>SUM(C38:C39)</f>
        <v>218</v>
      </c>
      <c r="D40" s="4"/>
      <c r="E40" s="60">
        <f>SUM(E38:E39)</f>
        <v>1839.988</v>
      </c>
      <c r="F40" s="60">
        <f>SUM(F38:F39)</f>
        <v>1465</v>
      </c>
    </row>
    <row r="41" spans="2:6" ht="12.75">
      <c r="B41" s="7"/>
      <c r="C41" s="7"/>
      <c r="D41" s="4"/>
      <c r="E41" s="7"/>
      <c r="F41" s="7"/>
    </row>
    <row r="42" spans="1:6" ht="13.5" thickBot="1">
      <c r="A42" s="3" t="s">
        <v>13</v>
      </c>
      <c r="B42" s="41" t="s">
        <v>149</v>
      </c>
      <c r="C42" s="41" t="s">
        <v>128</v>
      </c>
      <c r="D42" s="4"/>
      <c r="E42" s="41" t="s">
        <v>148</v>
      </c>
      <c r="F42" s="41" t="s">
        <v>129</v>
      </c>
    </row>
    <row r="43" spans="2:6" ht="7.5" customHeight="1">
      <c r="B43" s="7"/>
      <c r="C43" s="7"/>
      <c r="D43" s="7"/>
      <c r="E43" s="7"/>
      <c r="F43" s="7"/>
    </row>
    <row r="44" spans="1:6" ht="13.5" thickBot="1">
      <c r="A44" s="3" t="s">
        <v>14</v>
      </c>
      <c r="B44" s="6" t="s">
        <v>26</v>
      </c>
      <c r="C44" s="6" t="s">
        <v>26</v>
      </c>
      <c r="D44" s="4"/>
      <c r="E44" s="6" t="s">
        <v>26</v>
      </c>
      <c r="F44" s="6" t="s">
        <v>26</v>
      </c>
    </row>
    <row r="45" spans="2:6" ht="12.75">
      <c r="B45" s="4"/>
      <c r="C45" s="4"/>
      <c r="D45" s="4"/>
      <c r="E45" s="4"/>
      <c r="F45" s="4"/>
    </row>
    <row r="46" spans="1:6" ht="12.75">
      <c r="A46" s="10" t="s">
        <v>30</v>
      </c>
      <c r="B46" s="4"/>
      <c r="C46" s="4"/>
      <c r="D46" s="4"/>
      <c r="E46" s="4"/>
      <c r="F46" s="4"/>
    </row>
    <row r="47" spans="1:6" ht="12.75">
      <c r="A47" s="3" t="s">
        <v>106</v>
      </c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98" spans="2:6" ht="12.75">
      <c r="B98" s="8"/>
      <c r="C98" s="8"/>
      <c r="D98" s="8"/>
      <c r="E98" s="8"/>
      <c r="F98" s="8"/>
    </row>
    <row r="99" spans="2:6" ht="12.75">
      <c r="B99" s="8"/>
      <c r="C99" s="8"/>
      <c r="D99" s="8"/>
      <c r="E99" s="8"/>
      <c r="F99" s="8"/>
    </row>
    <row r="100" spans="2:6" ht="12.75">
      <c r="B100" s="8"/>
      <c r="C100" s="8"/>
      <c r="D100" s="8"/>
      <c r="E100" s="8"/>
      <c r="F100" s="8"/>
    </row>
    <row r="101" spans="2:6" ht="12.75">
      <c r="B101" s="8"/>
      <c r="C101" s="8"/>
      <c r="D101" s="8"/>
      <c r="E101" s="8"/>
      <c r="F101" s="8"/>
    </row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</sheetData>
  <mergeCells count="2">
    <mergeCell ref="B9:C9"/>
    <mergeCell ref="E9:F9"/>
  </mergeCells>
  <printOptions/>
  <pageMargins left="0.58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1"/>
  <sheetViews>
    <sheetView workbookViewId="0" topLeftCell="B1">
      <selection activeCell="C13" sqref="C13"/>
    </sheetView>
  </sheetViews>
  <sheetFormatPr defaultColWidth="9.140625" defaultRowHeight="12.75"/>
  <cols>
    <col min="1" max="1" width="8.8515625" style="15" customWidth="1"/>
    <col min="2" max="2" width="38.7109375" style="15" customWidth="1"/>
    <col min="3" max="3" width="17.8515625" style="99" customWidth="1"/>
    <col min="4" max="4" width="6.8515625" style="122" customWidth="1"/>
    <col min="5" max="5" width="16.7109375" style="99" customWidth="1"/>
    <col min="6" max="6" width="8.8515625" style="15" customWidth="1"/>
    <col min="7" max="204" width="8.8515625" style="3" customWidth="1"/>
    <col min="205" max="16384" width="8.8515625" style="15" customWidth="1"/>
  </cols>
  <sheetData>
    <row r="1" spans="2:5" ht="14.25">
      <c r="B1" s="48" t="s">
        <v>36</v>
      </c>
      <c r="C1" s="68"/>
      <c r="D1" s="71"/>
      <c r="E1" s="103"/>
    </row>
    <row r="2" spans="2:204" s="16" customFormat="1" ht="14.25">
      <c r="B2" s="48" t="s">
        <v>37</v>
      </c>
      <c r="C2" s="69"/>
      <c r="D2" s="104"/>
      <c r="E2" s="10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6" customFormat="1" ht="15">
      <c r="B3" s="49"/>
      <c r="C3" s="70"/>
      <c r="D3" s="106"/>
      <c r="E3" s="7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6" customFormat="1" ht="14.25">
      <c r="B4" s="50"/>
      <c r="C4" s="71"/>
      <c r="D4" s="71"/>
      <c r="E4" s="7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6" customFormat="1" ht="14.25">
      <c r="B5" s="51" t="s">
        <v>59</v>
      </c>
      <c r="C5" s="72"/>
      <c r="D5" s="107"/>
      <c r="E5" s="7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6" customFormat="1" ht="14.25">
      <c r="B6" s="51" t="s">
        <v>120</v>
      </c>
      <c r="C6" s="72"/>
      <c r="D6" s="107"/>
      <c r="E6" s="7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6" customFormat="1" ht="12.75">
      <c r="B7" s="44"/>
      <c r="C7" s="72"/>
      <c r="D7" s="107"/>
      <c r="E7" s="7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6" customFormat="1" ht="12.75">
      <c r="B8" s="62"/>
      <c r="C8" s="73"/>
      <c r="D8" s="108"/>
      <c r="E8" s="73" t="s">
        <v>38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6" customFormat="1" ht="12.75">
      <c r="B9" s="62"/>
      <c r="C9" s="74"/>
      <c r="D9" s="108"/>
      <c r="E9" s="109" t="s">
        <v>39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6" customFormat="1" ht="12.75">
      <c r="B10" s="62"/>
      <c r="C10" s="75"/>
      <c r="D10" s="108"/>
      <c r="E10" s="109" t="s">
        <v>40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6" customFormat="1" ht="12.75">
      <c r="B11" s="62"/>
      <c r="C11" s="75"/>
      <c r="D11" s="110"/>
      <c r="E11" s="109" t="s">
        <v>41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6" customFormat="1" ht="12.75">
      <c r="B12" s="62"/>
      <c r="C12" s="76" t="s">
        <v>38</v>
      </c>
      <c r="D12" s="78"/>
      <c r="E12" s="74">
        <v>39082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6" customFormat="1" ht="12.75">
      <c r="B13" s="62"/>
      <c r="C13" s="76">
        <v>39355</v>
      </c>
      <c r="D13" s="78"/>
      <c r="E13" s="111" t="s">
        <v>43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6" customFormat="1" ht="12.75">
      <c r="B14" s="62"/>
      <c r="C14" s="76" t="s">
        <v>42</v>
      </c>
      <c r="D14" s="78"/>
      <c r="E14" s="109" t="s">
        <v>89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6" customFormat="1" ht="12.75">
      <c r="B15" s="62"/>
      <c r="C15" s="77" t="s">
        <v>44</v>
      </c>
      <c r="D15" s="78"/>
      <c r="E15" s="112" t="s">
        <v>44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6" customFormat="1" ht="12.75">
      <c r="B16" s="62" t="s">
        <v>98</v>
      </c>
      <c r="C16" s="78"/>
      <c r="D16" s="78"/>
      <c r="E16" s="10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2:204" s="16" customFormat="1" ht="14.25">
      <c r="B17" s="63" t="s">
        <v>111</v>
      </c>
      <c r="C17" s="79"/>
      <c r="D17" s="79"/>
      <c r="E17" s="1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</row>
    <row r="18" spans="2:5" ht="15">
      <c r="B18" s="64"/>
      <c r="C18" s="80"/>
      <c r="D18" s="80"/>
      <c r="E18" s="80"/>
    </row>
    <row r="19" spans="2:5" ht="15">
      <c r="B19" s="65" t="s">
        <v>55</v>
      </c>
      <c r="C19" s="81">
        <v>22204</v>
      </c>
      <c r="D19" s="81"/>
      <c r="E19" s="81">
        <v>22622</v>
      </c>
    </row>
    <row r="20" spans="2:5" ht="15">
      <c r="B20" s="65" t="s">
        <v>112</v>
      </c>
      <c r="C20" s="81">
        <v>3400</v>
      </c>
      <c r="D20" s="81"/>
      <c r="E20" s="81">
        <v>3457</v>
      </c>
    </row>
    <row r="21" spans="2:5" ht="15">
      <c r="B21" s="65" t="s">
        <v>113</v>
      </c>
      <c r="C21" s="81">
        <v>44</v>
      </c>
      <c r="D21" s="81"/>
      <c r="E21" s="81">
        <v>44</v>
      </c>
    </row>
    <row r="22" spans="2:5" ht="15">
      <c r="B22" s="65"/>
      <c r="C22" s="81"/>
      <c r="D22" s="81"/>
      <c r="E22" s="81"/>
    </row>
    <row r="23" spans="1:6" s="2" customFormat="1" ht="15">
      <c r="A23" s="16"/>
      <c r="B23" s="66"/>
      <c r="C23" s="82">
        <f>SUM(C19:C22)</f>
        <v>25648</v>
      </c>
      <c r="D23" s="81"/>
      <c r="E23" s="82">
        <f>SUM(E19:E22)</f>
        <v>26123</v>
      </c>
      <c r="F23" s="16"/>
    </row>
    <row r="24" spans="2:5" ht="15">
      <c r="B24" s="66" t="s">
        <v>99</v>
      </c>
      <c r="C24" s="83"/>
      <c r="D24" s="83"/>
      <c r="E24" s="114"/>
    </row>
    <row r="25" spans="2:5" ht="15">
      <c r="B25" s="65"/>
      <c r="C25" s="84"/>
      <c r="D25" s="83"/>
      <c r="E25" s="114"/>
    </row>
    <row r="26" spans="2:12" ht="15">
      <c r="B26" s="65" t="s">
        <v>50</v>
      </c>
      <c r="C26" s="84">
        <f>7738</f>
        <v>7738</v>
      </c>
      <c r="D26" s="84"/>
      <c r="E26" s="84">
        <v>8380</v>
      </c>
      <c r="F26" s="46"/>
      <c r="G26" s="4"/>
      <c r="H26" s="4"/>
      <c r="I26" s="4"/>
      <c r="J26" s="4"/>
      <c r="K26" s="4"/>
      <c r="L26" s="4"/>
    </row>
    <row r="27" spans="2:12" ht="15">
      <c r="B27" s="65" t="s">
        <v>51</v>
      </c>
      <c r="C27" s="84">
        <f>1014+118+285+1722-1212</f>
        <v>1927</v>
      </c>
      <c r="D27" s="84"/>
      <c r="E27" s="84">
        <v>2550</v>
      </c>
      <c r="F27" s="46"/>
      <c r="G27" s="4"/>
      <c r="H27" s="4"/>
      <c r="I27" s="4"/>
      <c r="J27" s="4"/>
      <c r="K27" s="4"/>
      <c r="L27" s="4"/>
    </row>
    <row r="28" spans="2:12" ht="15">
      <c r="B28" s="65" t="s">
        <v>45</v>
      </c>
      <c r="C28" s="84">
        <v>17909</v>
      </c>
      <c r="D28" s="84"/>
      <c r="E28" s="84">
        <v>16331</v>
      </c>
      <c r="F28" s="46"/>
      <c r="G28" s="4"/>
      <c r="H28" s="4"/>
      <c r="I28" s="4"/>
      <c r="J28" s="4"/>
      <c r="K28" s="4"/>
      <c r="L28" s="4"/>
    </row>
    <row r="29" spans="2:12" ht="15">
      <c r="B29" s="65" t="s">
        <v>56</v>
      </c>
      <c r="C29" s="84">
        <v>353</v>
      </c>
      <c r="D29" s="84"/>
      <c r="E29" s="84">
        <v>256</v>
      </c>
      <c r="F29" s="46"/>
      <c r="G29" s="4"/>
      <c r="H29" s="4"/>
      <c r="I29" s="4"/>
      <c r="J29" s="4"/>
      <c r="K29" s="4"/>
      <c r="L29" s="4"/>
    </row>
    <row r="30" spans="2:12" ht="15">
      <c r="B30" s="65" t="s">
        <v>46</v>
      </c>
      <c r="C30" s="84">
        <f>6162-66</f>
        <v>6096</v>
      </c>
      <c r="D30" s="84"/>
      <c r="E30" s="84">
        <v>1929</v>
      </c>
      <c r="F30" s="46"/>
      <c r="G30" s="4"/>
      <c r="H30" s="4"/>
      <c r="I30" s="4"/>
      <c r="J30" s="4"/>
      <c r="K30" s="4"/>
      <c r="L30" s="4"/>
    </row>
    <row r="31" spans="2:5" ht="15">
      <c r="B31" s="65"/>
      <c r="C31" s="83"/>
      <c r="D31" s="83"/>
      <c r="E31" s="114"/>
    </row>
    <row r="32" spans="2:5" ht="15">
      <c r="B32" s="65"/>
      <c r="C32" s="85">
        <f>SUM(C26:C31)</f>
        <v>34023</v>
      </c>
      <c r="D32" s="84"/>
      <c r="E32" s="85">
        <f>SUM(E26:E31)</f>
        <v>29446</v>
      </c>
    </row>
    <row r="33" spans="2:5" ht="15">
      <c r="B33" s="65"/>
      <c r="C33" s="84"/>
      <c r="D33" s="84"/>
      <c r="E33" s="84"/>
    </row>
    <row r="34" spans="2:5" ht="14.25">
      <c r="B34" s="66" t="s">
        <v>90</v>
      </c>
      <c r="C34" s="159">
        <f>C23+C32</f>
        <v>59671</v>
      </c>
      <c r="D34" s="160"/>
      <c r="E34" s="159">
        <f>E23+E32</f>
        <v>55569</v>
      </c>
    </row>
    <row r="35" spans="2:5" ht="15">
      <c r="B35" s="65"/>
      <c r="C35" s="161"/>
      <c r="D35" s="161"/>
      <c r="E35" s="162"/>
    </row>
    <row r="36" spans="2:6" ht="14.25">
      <c r="B36" s="66" t="s">
        <v>94</v>
      </c>
      <c r="C36" s="86"/>
      <c r="D36" s="86"/>
      <c r="E36" s="86"/>
      <c r="F36" s="46"/>
    </row>
    <row r="37" spans="2:6" ht="14.25">
      <c r="B37" s="66" t="s">
        <v>95</v>
      </c>
      <c r="C37" s="86"/>
      <c r="D37" s="86"/>
      <c r="E37" s="86"/>
      <c r="F37" s="46"/>
    </row>
    <row r="38" spans="2:6" ht="15">
      <c r="B38" s="65" t="s">
        <v>57</v>
      </c>
      <c r="C38" s="87">
        <v>40533</v>
      </c>
      <c r="D38" s="87"/>
      <c r="E38" s="87">
        <v>40533</v>
      </c>
      <c r="F38" s="46"/>
    </row>
    <row r="39" spans="2:6" ht="15">
      <c r="B39" s="65" t="s">
        <v>58</v>
      </c>
      <c r="C39" s="158">
        <f>Equity!D17</f>
        <v>8820</v>
      </c>
      <c r="D39" s="87"/>
      <c r="E39" s="88">
        <v>6129</v>
      </c>
      <c r="F39" s="46"/>
    </row>
    <row r="40" spans="2:6" ht="15">
      <c r="B40" s="65"/>
      <c r="C40" s="87">
        <f>SUM(C38:C39)</f>
        <v>49353</v>
      </c>
      <c r="D40" s="87"/>
      <c r="E40" s="87">
        <f>SUM(E38:E39)</f>
        <v>46662</v>
      </c>
      <c r="F40" s="46"/>
    </row>
    <row r="41" spans="2:6" ht="15">
      <c r="B41" s="66" t="s">
        <v>47</v>
      </c>
      <c r="C41" s="89">
        <v>0</v>
      </c>
      <c r="D41" s="89"/>
      <c r="E41" s="89">
        <v>0</v>
      </c>
      <c r="F41" s="46"/>
    </row>
    <row r="42" spans="2:6" ht="15">
      <c r="B42" s="65"/>
      <c r="C42" s="87"/>
      <c r="D42" s="87"/>
      <c r="E42" s="87"/>
      <c r="F42" s="46"/>
    </row>
    <row r="43" spans="2:10" ht="15">
      <c r="B43" s="66" t="s">
        <v>91</v>
      </c>
      <c r="C43" s="90">
        <f>SUM(C40:C42)</f>
        <v>49353</v>
      </c>
      <c r="D43" s="115"/>
      <c r="E43" s="90">
        <f>SUM(E40:E42)</f>
        <v>46662</v>
      </c>
      <c r="F43" s="47"/>
      <c r="G43" s="28"/>
      <c r="H43" s="28"/>
      <c r="I43" s="28"/>
      <c r="J43" s="28"/>
    </row>
    <row r="44" spans="2:10" ht="15">
      <c r="B44" s="64"/>
      <c r="C44" s="91"/>
      <c r="D44" s="91"/>
      <c r="E44" s="116"/>
      <c r="F44" s="47"/>
      <c r="G44" s="28"/>
      <c r="H44" s="28"/>
      <c r="I44" s="28"/>
      <c r="J44" s="28"/>
    </row>
    <row r="45" spans="2:10" ht="15">
      <c r="B45" s="63" t="s">
        <v>49</v>
      </c>
      <c r="C45" s="91"/>
      <c r="D45" s="91"/>
      <c r="E45" s="116"/>
      <c r="F45" s="47"/>
      <c r="G45" s="28"/>
      <c r="H45" s="28"/>
      <c r="I45" s="28"/>
      <c r="J45" s="28"/>
    </row>
    <row r="46" spans="2:10" ht="15">
      <c r="B46" s="65" t="s">
        <v>114</v>
      </c>
      <c r="C46" s="87">
        <v>3026</v>
      </c>
      <c r="D46" s="117"/>
      <c r="E46" s="87">
        <v>2253</v>
      </c>
      <c r="F46" s="47"/>
      <c r="G46" s="28"/>
      <c r="H46" s="28"/>
      <c r="I46" s="28"/>
      <c r="J46" s="28"/>
    </row>
    <row r="47" spans="2:10" ht="15">
      <c r="B47" s="65" t="s">
        <v>48</v>
      </c>
      <c r="C47" s="87">
        <v>1360</v>
      </c>
      <c r="D47" s="92"/>
      <c r="E47" s="87">
        <v>1360</v>
      </c>
      <c r="F47" s="47"/>
      <c r="G47" s="28"/>
      <c r="H47" s="28"/>
      <c r="I47" s="28"/>
      <c r="J47" s="28"/>
    </row>
    <row r="48" spans="2:10" ht="15">
      <c r="B48" s="65"/>
      <c r="C48" s="92"/>
      <c r="D48" s="92"/>
      <c r="E48" s="92"/>
      <c r="F48" s="47"/>
      <c r="G48" s="28"/>
      <c r="H48" s="28"/>
      <c r="I48" s="28"/>
      <c r="J48" s="28"/>
    </row>
    <row r="49" spans="2:10" ht="15">
      <c r="B49" s="65" t="s">
        <v>92</v>
      </c>
      <c r="C49" s="93">
        <f>SUM(C46:C48)</f>
        <v>4386</v>
      </c>
      <c r="D49" s="92"/>
      <c r="E49" s="93">
        <f>SUM(E46:E48)</f>
        <v>3613</v>
      </c>
      <c r="F49" s="47"/>
      <c r="G49" s="28"/>
      <c r="H49" s="28"/>
      <c r="I49" s="28"/>
      <c r="J49" s="28"/>
    </row>
    <row r="50" spans="2:10" ht="15">
      <c r="B50" s="64"/>
      <c r="C50" s="91"/>
      <c r="D50" s="91"/>
      <c r="E50" s="116"/>
      <c r="F50" s="47"/>
      <c r="G50" s="28"/>
      <c r="H50" s="28"/>
      <c r="I50" s="28"/>
      <c r="J50" s="28"/>
    </row>
    <row r="51" spans="2:10" ht="15">
      <c r="B51" s="66" t="s">
        <v>96</v>
      </c>
      <c r="C51" s="83"/>
      <c r="D51" s="83"/>
      <c r="E51" s="114"/>
      <c r="F51" s="47"/>
      <c r="G51" s="28"/>
      <c r="H51" s="28"/>
      <c r="I51" s="28"/>
      <c r="J51" s="28"/>
    </row>
    <row r="52" spans="2:10" ht="15">
      <c r="B52" s="65" t="s">
        <v>52</v>
      </c>
      <c r="C52" s="84">
        <f>1258+505+176+2+1260</f>
        <v>3201</v>
      </c>
      <c r="D52" s="84"/>
      <c r="E52" s="84">
        <v>3199</v>
      </c>
      <c r="F52" s="47"/>
      <c r="G52" s="28"/>
      <c r="H52" s="28"/>
      <c r="I52" s="28"/>
      <c r="J52" s="28"/>
    </row>
    <row r="53" spans="2:10" ht="15">
      <c r="B53" s="65" t="s">
        <v>53</v>
      </c>
      <c r="C53" s="84">
        <f>3645-914</f>
        <v>2731</v>
      </c>
      <c r="D53" s="84"/>
      <c r="E53" s="84">
        <v>2007</v>
      </c>
      <c r="F53" s="47"/>
      <c r="G53" s="28"/>
      <c r="H53" s="28"/>
      <c r="I53" s="28"/>
      <c r="J53" s="28"/>
    </row>
    <row r="54" spans="2:10" ht="15">
      <c r="B54" s="65" t="s">
        <v>9</v>
      </c>
      <c r="C54" s="94">
        <v>0</v>
      </c>
      <c r="D54" s="118"/>
      <c r="E54" s="94">
        <v>88</v>
      </c>
      <c r="F54" s="47"/>
      <c r="G54" s="28"/>
      <c r="H54" s="28"/>
      <c r="I54" s="28"/>
      <c r="J54" s="28"/>
    </row>
    <row r="55" spans="2:10" ht="15">
      <c r="B55" s="65"/>
      <c r="C55" s="85">
        <f>SUM(C52:C54)</f>
        <v>5932</v>
      </c>
      <c r="D55" s="84"/>
      <c r="E55" s="85">
        <f>SUM(E52:E54)</f>
        <v>5294</v>
      </c>
      <c r="F55" s="47"/>
      <c r="G55" s="28"/>
      <c r="H55" s="28"/>
      <c r="I55" s="28"/>
      <c r="J55" s="28"/>
    </row>
    <row r="56" spans="2:10" ht="15">
      <c r="B56" s="64"/>
      <c r="C56" s="91"/>
      <c r="D56" s="91"/>
      <c r="E56" s="116"/>
      <c r="F56" s="47"/>
      <c r="G56" s="28"/>
      <c r="H56" s="28"/>
      <c r="I56" s="28"/>
      <c r="J56" s="28"/>
    </row>
    <row r="57" spans="2:10" ht="15">
      <c r="B57" s="63" t="s">
        <v>97</v>
      </c>
      <c r="C57" s="95">
        <f>C49+C55</f>
        <v>10318</v>
      </c>
      <c r="D57" s="91"/>
      <c r="E57" s="95">
        <f>E49+E55</f>
        <v>8907</v>
      </c>
      <c r="F57" s="47"/>
      <c r="G57" s="28"/>
      <c r="H57" s="28"/>
      <c r="I57" s="28"/>
      <c r="J57" s="28"/>
    </row>
    <row r="58" spans="2:10" ht="15">
      <c r="B58" s="66"/>
      <c r="C58" s="87"/>
      <c r="D58" s="92"/>
      <c r="E58" s="87"/>
      <c r="F58" s="47"/>
      <c r="G58" s="28"/>
      <c r="H58" s="28"/>
      <c r="I58" s="28"/>
      <c r="J58" s="28"/>
    </row>
    <row r="59" spans="2:10" ht="15" thickBot="1">
      <c r="B59" s="66" t="s">
        <v>93</v>
      </c>
      <c r="C59" s="163">
        <f>C43+C57</f>
        <v>59671</v>
      </c>
      <c r="D59" s="164"/>
      <c r="E59" s="163">
        <f>E43+E57</f>
        <v>55569</v>
      </c>
      <c r="F59" s="47"/>
      <c r="G59" s="28"/>
      <c r="H59" s="28"/>
      <c r="I59" s="28"/>
      <c r="J59" s="28"/>
    </row>
    <row r="60" spans="2:10" ht="15">
      <c r="B60" s="65"/>
      <c r="C60" s="165">
        <f>C59-C34</f>
        <v>0</v>
      </c>
      <c r="D60" s="92"/>
      <c r="E60" s="86"/>
      <c r="F60" s="47"/>
      <c r="G60" s="28"/>
      <c r="H60" s="28"/>
      <c r="I60" s="28"/>
      <c r="J60" s="28"/>
    </row>
    <row r="61" spans="2:10" ht="30">
      <c r="B61" s="67" t="s">
        <v>115</v>
      </c>
      <c r="C61" s="96" t="s">
        <v>147</v>
      </c>
      <c r="D61" s="92"/>
      <c r="E61" s="96" t="s">
        <v>116</v>
      </c>
      <c r="F61" s="47"/>
      <c r="G61" s="28"/>
      <c r="H61" s="28"/>
      <c r="I61" s="28"/>
      <c r="J61" s="28"/>
    </row>
    <row r="62" spans="2:10" ht="15">
      <c r="B62" s="65"/>
      <c r="C62" s="92"/>
      <c r="D62" s="92"/>
      <c r="E62" s="92"/>
      <c r="F62" s="47"/>
      <c r="G62" s="28"/>
      <c r="H62" s="28"/>
      <c r="I62" s="28"/>
      <c r="J62" s="28"/>
    </row>
    <row r="63" spans="2:10" ht="15">
      <c r="B63" s="52" t="s">
        <v>54</v>
      </c>
      <c r="C63" s="97"/>
      <c r="D63" s="92"/>
      <c r="E63" s="97"/>
      <c r="F63" s="47"/>
      <c r="G63" s="28"/>
      <c r="H63" s="28"/>
      <c r="I63" s="28"/>
      <c r="J63" s="28"/>
    </row>
    <row r="64" spans="2:6" ht="15">
      <c r="B64" s="52" t="s">
        <v>107</v>
      </c>
      <c r="C64" s="98"/>
      <c r="D64" s="119"/>
      <c r="E64" s="98"/>
      <c r="F64" s="46"/>
    </row>
    <row r="65" spans="2:6" ht="15">
      <c r="B65" s="52"/>
      <c r="C65" s="98"/>
      <c r="D65" s="119"/>
      <c r="E65" s="98"/>
      <c r="F65" s="46"/>
    </row>
    <row r="66" spans="4:6" ht="12.75">
      <c r="D66" s="99"/>
      <c r="F66" s="46"/>
    </row>
    <row r="67" spans="4:6" ht="12.75">
      <c r="D67" s="99"/>
      <c r="F67" s="46"/>
    </row>
    <row r="68" spans="4:6" ht="12.75">
      <c r="D68" s="99"/>
      <c r="F68" s="46"/>
    </row>
    <row r="69" spans="4:6" ht="12.75">
      <c r="D69" s="99"/>
      <c r="F69" s="46"/>
    </row>
    <row r="70" spans="4:6" ht="12.75">
      <c r="D70" s="99"/>
      <c r="F70" s="46"/>
    </row>
    <row r="71" spans="4:6" ht="12.75">
      <c r="D71" s="99"/>
      <c r="F71" s="46"/>
    </row>
    <row r="72" spans="4:6" ht="12.75">
      <c r="D72" s="99"/>
      <c r="F72" s="46"/>
    </row>
    <row r="73" spans="2:6" ht="12.75">
      <c r="B73" s="45"/>
      <c r="C73" s="100"/>
      <c r="D73" s="100"/>
      <c r="E73" s="100"/>
      <c r="F73" s="46"/>
    </row>
    <row r="74" spans="2:6" ht="12.75">
      <c r="B74" s="45"/>
      <c r="C74" s="101"/>
      <c r="D74" s="120"/>
      <c r="E74" s="101"/>
      <c r="F74" s="46"/>
    </row>
    <row r="75" spans="2:6" ht="12.75">
      <c r="B75" s="45"/>
      <c r="C75" s="101"/>
      <c r="D75" s="120"/>
      <c r="E75" s="101"/>
      <c r="F75" s="46"/>
    </row>
    <row r="76" spans="2:6" ht="12.75">
      <c r="B76" s="45"/>
      <c r="C76" s="101"/>
      <c r="D76" s="120"/>
      <c r="E76" s="101"/>
      <c r="F76" s="46"/>
    </row>
    <row r="77" spans="2:6" ht="12.75">
      <c r="B77" s="45"/>
      <c r="C77" s="101"/>
      <c r="D77" s="120"/>
      <c r="E77" s="101"/>
      <c r="F77" s="46"/>
    </row>
    <row r="78" spans="2:6" ht="12.75">
      <c r="B78" s="45"/>
      <c r="C78" s="101"/>
      <c r="D78" s="120"/>
      <c r="E78" s="101"/>
      <c r="F78" s="46"/>
    </row>
    <row r="79" spans="2:6" ht="12.75">
      <c r="B79" s="45"/>
      <c r="C79" s="101"/>
      <c r="D79" s="120"/>
      <c r="E79" s="101"/>
      <c r="F79" s="46"/>
    </row>
    <row r="80" spans="2:6" ht="12.75">
      <c r="B80" s="45"/>
      <c r="C80" s="101"/>
      <c r="D80" s="120"/>
      <c r="E80" s="101"/>
      <c r="F80" s="46"/>
    </row>
    <row r="81" spans="2:6" ht="12.75">
      <c r="B81" s="45"/>
      <c r="C81" s="101"/>
      <c r="D81" s="120"/>
      <c r="E81" s="101"/>
      <c r="F81" s="46"/>
    </row>
    <row r="82" spans="2:6" ht="12.75">
      <c r="B82" s="45"/>
      <c r="C82" s="101"/>
      <c r="D82" s="120"/>
      <c r="E82" s="101"/>
      <c r="F82" s="46"/>
    </row>
    <row r="83" spans="2:6" ht="12.75">
      <c r="B83" s="45"/>
      <c r="C83" s="101"/>
      <c r="D83" s="120"/>
      <c r="E83" s="101"/>
      <c r="F83" s="46"/>
    </row>
    <row r="84" spans="2:6" ht="12.75">
      <c r="B84" s="45"/>
      <c r="C84" s="101"/>
      <c r="D84" s="120"/>
      <c r="E84" s="101"/>
      <c r="F84" s="46"/>
    </row>
    <row r="85" spans="2:6" ht="12.75">
      <c r="B85" s="45"/>
      <c r="C85" s="101"/>
      <c r="D85" s="120"/>
      <c r="E85" s="101"/>
      <c r="F85" s="46"/>
    </row>
    <row r="86" spans="2:6" ht="12.75">
      <c r="B86" s="45"/>
      <c r="C86" s="101"/>
      <c r="D86" s="120"/>
      <c r="E86" s="101"/>
      <c r="F86" s="46"/>
    </row>
    <row r="87" spans="2:6" ht="12.75">
      <c r="B87" s="45"/>
      <c r="C87" s="101"/>
      <c r="D87" s="120"/>
      <c r="E87" s="101"/>
      <c r="F87" s="46"/>
    </row>
    <row r="88" spans="2:6" ht="12.75">
      <c r="B88" s="45"/>
      <c r="C88" s="101"/>
      <c r="D88" s="120"/>
      <c r="E88" s="101"/>
      <c r="F88" s="46"/>
    </row>
    <row r="89" spans="2:6" ht="12.75">
      <c r="B89" s="45"/>
      <c r="C89" s="101"/>
      <c r="D89" s="120"/>
      <c r="E89" s="101"/>
      <c r="F89" s="46"/>
    </row>
    <row r="90" spans="2:6" ht="12.75">
      <c r="B90" s="45"/>
      <c r="C90" s="101"/>
      <c r="D90" s="120"/>
      <c r="E90" s="101"/>
      <c r="F90" s="46"/>
    </row>
    <row r="91" spans="2:6" ht="12.75">
      <c r="B91" s="45"/>
      <c r="C91" s="101"/>
      <c r="D91" s="120"/>
      <c r="E91" s="101"/>
      <c r="F91" s="46"/>
    </row>
    <row r="92" spans="2:5" ht="12.75">
      <c r="B92" s="45"/>
      <c r="C92" s="102"/>
      <c r="D92" s="121"/>
      <c r="E92" s="70"/>
    </row>
    <row r="93" spans="2:5" ht="12.75">
      <c r="B93" s="45"/>
      <c r="C93" s="70"/>
      <c r="D93" s="106"/>
      <c r="E93" s="70"/>
    </row>
    <row r="94" spans="2:5" ht="12.75">
      <c r="B94" s="45"/>
      <c r="C94" s="70"/>
      <c r="D94" s="106"/>
      <c r="E94" s="70"/>
    </row>
    <row r="95" spans="2:5" ht="12.75">
      <c r="B95" s="45"/>
      <c r="C95" s="70"/>
      <c r="D95" s="106"/>
      <c r="E95" s="70"/>
    </row>
    <row r="96" spans="2:5" ht="12.75">
      <c r="B96" s="45"/>
      <c r="C96" s="70"/>
      <c r="D96" s="106"/>
      <c r="E96" s="70"/>
    </row>
    <row r="97" spans="2:5" ht="12.75">
      <c r="B97" s="45"/>
      <c r="C97" s="70"/>
      <c r="D97" s="106"/>
      <c r="E97" s="70"/>
    </row>
    <row r="98" spans="2:5" ht="12.75">
      <c r="B98" s="45"/>
      <c r="C98" s="70"/>
      <c r="D98" s="106"/>
      <c r="E98" s="70"/>
    </row>
    <row r="99" spans="2:5" ht="12.75">
      <c r="B99" s="45"/>
      <c r="C99" s="70"/>
      <c r="D99" s="106"/>
      <c r="E99" s="70"/>
    </row>
    <row r="100" spans="2:5" ht="12.75">
      <c r="B100" s="45"/>
      <c r="C100" s="70"/>
      <c r="D100" s="106"/>
      <c r="E100" s="70"/>
    </row>
    <row r="101" spans="3:5" ht="12.75">
      <c r="C101" s="70"/>
      <c r="D101" s="106"/>
      <c r="E101" s="70"/>
    </row>
  </sheetData>
  <printOptions/>
  <pageMargins left="0.75" right="0.27" top="0.47" bottom="0.3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0">
      <selection activeCell="D31" sqref="D31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8.00390625" style="3" customWidth="1"/>
    <col min="4" max="4" width="17.421875" style="3" customWidth="1"/>
    <col min="5" max="5" width="12.28125" style="3" customWidth="1"/>
    <col min="6" max="6" width="12.7109375" style="3" customWidth="1"/>
    <col min="7" max="8" width="8.8515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61</v>
      </c>
    </row>
    <row r="6" ht="14.25">
      <c r="A6" s="20" t="s">
        <v>121</v>
      </c>
    </row>
    <row r="8" spans="3:6" ht="12.75">
      <c r="C8" s="53" t="s">
        <v>103</v>
      </c>
      <c r="D8" s="54"/>
      <c r="E8" s="58"/>
      <c r="F8" s="58"/>
    </row>
    <row r="9" spans="3:6" ht="12.75">
      <c r="C9" s="55" t="s">
        <v>4</v>
      </c>
      <c r="D9" s="27" t="s">
        <v>67</v>
      </c>
      <c r="E9" s="22"/>
      <c r="F9" s="22" t="s">
        <v>4</v>
      </c>
    </row>
    <row r="10" spans="3:6" ht="12.75">
      <c r="C10" s="56" t="s">
        <v>65</v>
      </c>
      <c r="D10" s="22" t="s">
        <v>68</v>
      </c>
      <c r="E10" s="22" t="s">
        <v>100</v>
      </c>
      <c r="F10" s="22" t="s">
        <v>70</v>
      </c>
    </row>
    <row r="11" spans="2:6" ht="12.75">
      <c r="B11" s="2" t="s">
        <v>123</v>
      </c>
      <c r="C11" s="56" t="s">
        <v>66</v>
      </c>
      <c r="D11" s="22" t="s">
        <v>69</v>
      </c>
      <c r="E11" s="22" t="s">
        <v>101</v>
      </c>
      <c r="F11" s="22" t="s">
        <v>102</v>
      </c>
    </row>
    <row r="12" spans="2:6" ht="12.75">
      <c r="B12" s="59">
        <v>39355</v>
      </c>
      <c r="C12" s="57" t="s">
        <v>21</v>
      </c>
      <c r="D12" s="17" t="s">
        <v>21</v>
      </c>
      <c r="E12" s="17" t="s">
        <v>44</v>
      </c>
      <c r="F12" s="17" t="s">
        <v>21</v>
      </c>
    </row>
    <row r="14" spans="2:6" ht="12.75">
      <c r="B14" s="3" t="s">
        <v>109</v>
      </c>
      <c r="C14" s="24">
        <v>40533</v>
      </c>
      <c r="D14" s="24">
        <v>6129</v>
      </c>
      <c r="E14" s="24">
        <v>0</v>
      </c>
      <c r="F14" s="24">
        <f>SUM(C14:E14)</f>
        <v>46662</v>
      </c>
    </row>
    <row r="15" spans="2:6" ht="12.75">
      <c r="B15" s="3" t="s">
        <v>86</v>
      </c>
      <c r="C15" s="24">
        <v>0</v>
      </c>
      <c r="D15" s="24">
        <f>PL!E28</f>
        <v>3274</v>
      </c>
      <c r="E15" s="24">
        <v>0</v>
      </c>
      <c r="F15" s="24">
        <f>C15+D15</f>
        <v>3274</v>
      </c>
    </row>
    <row r="16" spans="2:6" ht="12.75">
      <c r="B16" s="3" t="s">
        <v>71</v>
      </c>
      <c r="C16" s="25">
        <v>0</v>
      </c>
      <c r="D16" s="25">
        <v>-583</v>
      </c>
      <c r="E16" s="32">
        <v>0</v>
      </c>
      <c r="F16" s="24">
        <f>C16+D16</f>
        <v>-583</v>
      </c>
    </row>
    <row r="17" spans="2:6" ht="13.5" thickBot="1">
      <c r="B17" s="3" t="s">
        <v>124</v>
      </c>
      <c r="C17" s="30">
        <f>SUM(C14:C16)</f>
        <v>40533</v>
      </c>
      <c r="D17" s="30">
        <f>SUM(D14:D16)</f>
        <v>8820</v>
      </c>
      <c r="E17" s="30">
        <v>0</v>
      </c>
      <c r="F17" s="30">
        <f>SUM(F14:F16)</f>
        <v>49353</v>
      </c>
    </row>
    <row r="18" spans="3:6" ht="12.75">
      <c r="C18" s="24"/>
      <c r="D18" s="24"/>
      <c r="E18" s="24"/>
      <c r="F18" s="24"/>
    </row>
    <row r="20" spans="3:6" ht="12.75">
      <c r="C20" s="53" t="s">
        <v>103</v>
      </c>
      <c r="D20" s="54"/>
      <c r="E20" s="58"/>
      <c r="F20" s="58"/>
    </row>
    <row r="21" spans="3:6" ht="12.75">
      <c r="C21" s="55" t="s">
        <v>4</v>
      </c>
      <c r="D21" s="27" t="s">
        <v>67</v>
      </c>
      <c r="E21" s="22"/>
      <c r="F21" s="22" t="s">
        <v>4</v>
      </c>
    </row>
    <row r="22" spans="3:6" ht="12.75">
      <c r="C22" s="56" t="s">
        <v>65</v>
      </c>
      <c r="D22" s="22" t="s">
        <v>68</v>
      </c>
      <c r="E22" s="22" t="s">
        <v>100</v>
      </c>
      <c r="F22" s="22" t="s">
        <v>70</v>
      </c>
    </row>
    <row r="23" spans="2:6" ht="12.75">
      <c r="B23" s="2" t="s">
        <v>123</v>
      </c>
      <c r="C23" s="56" t="s">
        <v>118</v>
      </c>
      <c r="D23" s="22" t="s">
        <v>69</v>
      </c>
      <c r="E23" s="22" t="s">
        <v>101</v>
      </c>
      <c r="F23" s="22" t="s">
        <v>102</v>
      </c>
    </row>
    <row r="24" spans="2:6" ht="12.75">
      <c r="B24" s="59">
        <v>38990</v>
      </c>
      <c r="C24" s="57" t="s">
        <v>21</v>
      </c>
      <c r="D24" s="17" t="s">
        <v>21</v>
      </c>
      <c r="E24" s="17" t="s">
        <v>44</v>
      </c>
      <c r="F24" s="17" t="s">
        <v>21</v>
      </c>
    </row>
    <row r="26" spans="2:6" ht="12.75">
      <c r="B26" s="3" t="s">
        <v>88</v>
      </c>
      <c r="C26" s="24">
        <v>40533</v>
      </c>
      <c r="D26" s="24">
        <v>4954</v>
      </c>
      <c r="E26" s="24">
        <v>0</v>
      </c>
      <c r="F26" s="24">
        <v>45487</v>
      </c>
    </row>
    <row r="27" spans="2:6" ht="12.75">
      <c r="B27" s="3" t="s">
        <v>86</v>
      </c>
      <c r="C27" s="24">
        <v>0</v>
      </c>
      <c r="D27" s="24">
        <v>1465</v>
      </c>
      <c r="E27" s="24">
        <v>0</v>
      </c>
      <c r="F27" s="24">
        <f>C27+D27</f>
        <v>1465</v>
      </c>
    </row>
    <row r="28" spans="2:6" ht="12.75">
      <c r="B28" s="3" t="s">
        <v>71</v>
      </c>
      <c r="C28" s="25">
        <v>0</v>
      </c>
      <c r="D28" s="25">
        <v>-583</v>
      </c>
      <c r="E28" s="32">
        <v>0</v>
      </c>
      <c r="F28" s="24">
        <f>C28+D28</f>
        <v>-583</v>
      </c>
    </row>
    <row r="29" spans="2:6" ht="13.5" thickBot="1">
      <c r="B29" s="3" t="s">
        <v>125</v>
      </c>
      <c r="C29" s="30">
        <f>SUM(C26:C28)</f>
        <v>40533</v>
      </c>
      <c r="D29" s="30">
        <f>SUM(D26:D28)</f>
        <v>5836</v>
      </c>
      <c r="E29" s="30">
        <v>0</v>
      </c>
      <c r="F29" s="30">
        <f>SUM(F26:F28)</f>
        <v>46369</v>
      </c>
    </row>
    <row r="34" ht="12.75">
      <c r="A34" s="13" t="s">
        <v>83</v>
      </c>
    </row>
    <row r="35" ht="12.75">
      <c r="A35" s="13" t="s">
        <v>108</v>
      </c>
    </row>
    <row r="37" ht="12.75" hidden="1">
      <c r="A37" s="3" t="s">
        <v>63</v>
      </c>
    </row>
    <row r="38" ht="12.75" hidden="1">
      <c r="A38" s="3" t="s">
        <v>64</v>
      </c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C15" sqref="C15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12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19" t="s">
        <v>36</v>
      </c>
    </row>
    <row r="2" ht="12.75">
      <c r="A2" s="21" t="s">
        <v>37</v>
      </c>
    </row>
    <row r="3" ht="12.75">
      <c r="A3" s="11"/>
    </row>
    <row r="4" ht="12.75">
      <c r="A4" s="23"/>
    </row>
    <row r="5" ht="14.25">
      <c r="A5" s="20" t="s">
        <v>60</v>
      </c>
    </row>
    <row r="6" ht="14.25">
      <c r="A6" s="20" t="s">
        <v>126</v>
      </c>
    </row>
    <row r="7" spans="1:6" ht="12.75">
      <c r="A7" s="3" t="s">
        <v>4</v>
      </c>
      <c r="D7" s="124" t="s">
        <v>4</v>
      </c>
      <c r="F7" s="18" t="s">
        <v>1</v>
      </c>
    </row>
    <row r="8" spans="3:6" ht="12.75">
      <c r="C8" s="3" t="s">
        <v>150</v>
      </c>
      <c r="D8" s="124" t="s">
        <v>151</v>
      </c>
      <c r="F8" s="18" t="s">
        <v>127</v>
      </c>
    </row>
    <row r="9" spans="4:6" ht="12.75">
      <c r="D9" s="124" t="s">
        <v>15</v>
      </c>
      <c r="F9" s="40" t="s">
        <v>15</v>
      </c>
    </row>
    <row r="10" spans="4:6" ht="12.75">
      <c r="D10" s="125">
        <v>39355</v>
      </c>
      <c r="F10" s="38">
        <v>38990</v>
      </c>
    </row>
    <row r="11" spans="4:6" ht="12.75">
      <c r="D11" s="124" t="s">
        <v>21</v>
      </c>
      <c r="F11" s="12" t="s">
        <v>21</v>
      </c>
    </row>
    <row r="12" ht="12.75">
      <c r="D12" s="126"/>
    </row>
    <row r="13" spans="1:6" s="2" customFormat="1" ht="12.75">
      <c r="A13" s="2" t="s">
        <v>31</v>
      </c>
      <c r="D13" s="127"/>
      <c r="E13" s="31"/>
      <c r="F13" s="39"/>
    </row>
    <row r="14" spans="1:6" ht="12.75">
      <c r="A14" s="3" t="s">
        <v>74</v>
      </c>
      <c r="D14" s="128">
        <f>PL!E28</f>
        <v>3274</v>
      </c>
      <c r="E14" s="24"/>
      <c r="F14" s="24">
        <v>2527</v>
      </c>
    </row>
    <row r="15" spans="1:6" ht="12.75">
      <c r="A15" s="3" t="s">
        <v>16</v>
      </c>
      <c r="D15" s="128"/>
      <c r="E15" s="24"/>
      <c r="F15" s="24"/>
    </row>
    <row r="16" spans="4:6" ht="5.25" customHeight="1">
      <c r="D16" s="128"/>
      <c r="E16" s="24"/>
      <c r="F16" s="24"/>
    </row>
    <row r="17" spans="2:6" ht="12.75">
      <c r="B17" s="3" t="s">
        <v>75</v>
      </c>
      <c r="D17" s="128">
        <v>2351</v>
      </c>
      <c r="E17" s="24"/>
      <c r="F17" s="24">
        <v>4640</v>
      </c>
    </row>
    <row r="18" spans="2:6" ht="12.75">
      <c r="B18" s="3" t="s">
        <v>76</v>
      </c>
      <c r="D18" s="129">
        <v>0</v>
      </c>
      <c r="E18" s="25"/>
      <c r="F18" s="25">
        <v>-11</v>
      </c>
    </row>
    <row r="19" spans="4:6" ht="6" customHeight="1">
      <c r="D19" s="130"/>
      <c r="E19" s="32"/>
      <c r="F19" s="32"/>
    </row>
    <row r="20" spans="1:6" ht="12.75">
      <c r="A20" s="3" t="s">
        <v>17</v>
      </c>
      <c r="D20" s="128">
        <f>SUM(D14:D18)</f>
        <v>5625</v>
      </c>
      <c r="E20" s="24"/>
      <c r="F20" s="24">
        <f>SUM(F14:F18)</f>
        <v>7156</v>
      </c>
    </row>
    <row r="21" spans="4:6" ht="12.75">
      <c r="D21" s="128"/>
      <c r="E21" s="24"/>
      <c r="F21" s="24"/>
    </row>
    <row r="22" spans="1:6" ht="12.75">
      <c r="A22" s="3" t="s">
        <v>18</v>
      </c>
      <c r="D22" s="128"/>
      <c r="E22" s="24"/>
      <c r="F22" s="24"/>
    </row>
    <row r="23" spans="2:6" ht="12.75">
      <c r="B23" s="3" t="s">
        <v>77</v>
      </c>
      <c r="D23" s="128">
        <v>1168</v>
      </c>
      <c r="E23" s="24"/>
      <c r="F23" s="24">
        <v>-6498</v>
      </c>
    </row>
    <row r="24" spans="2:6" ht="12.75">
      <c r="B24" s="3" t="s">
        <v>78</v>
      </c>
      <c r="D24" s="128">
        <v>638</v>
      </c>
      <c r="E24" s="24"/>
      <c r="F24" s="24">
        <v>1111</v>
      </c>
    </row>
    <row r="25" spans="4:6" ht="12.75">
      <c r="D25" s="129"/>
      <c r="E25" s="25"/>
      <c r="F25" s="25"/>
    </row>
    <row r="26" spans="1:6" ht="12.75">
      <c r="A26" s="3" t="s">
        <v>79</v>
      </c>
      <c r="D26" s="130">
        <f>SUM(D20:D24)</f>
        <v>7431</v>
      </c>
      <c r="E26" s="32"/>
      <c r="F26" s="32">
        <f>SUM(F20:F24)</f>
        <v>1769</v>
      </c>
    </row>
    <row r="27" spans="2:6" ht="12.75">
      <c r="B27" s="3" t="s">
        <v>87</v>
      </c>
      <c r="D27" s="130">
        <f>-584-1114</f>
        <v>-1698</v>
      </c>
      <c r="E27" s="32"/>
      <c r="F27" s="32">
        <v>-1691</v>
      </c>
    </row>
    <row r="28" spans="1:6" ht="12.75">
      <c r="A28" s="3" t="s">
        <v>80</v>
      </c>
      <c r="D28" s="131">
        <f>SUM(D26:D27)</f>
        <v>5733</v>
      </c>
      <c r="E28" s="26"/>
      <c r="F28" s="26">
        <f>SUM(F26:F27)</f>
        <v>78</v>
      </c>
    </row>
    <row r="29" spans="4:6" ht="12.75">
      <c r="D29" s="130"/>
      <c r="E29" s="32"/>
      <c r="F29" s="32"/>
    </row>
    <row r="30" spans="4:6" ht="12.75">
      <c r="D30" s="128"/>
      <c r="E30" s="24"/>
      <c r="F30" s="24"/>
    </row>
    <row r="31" spans="1:6" ht="12.75">
      <c r="A31" s="2" t="s">
        <v>32</v>
      </c>
      <c r="D31" s="128"/>
      <c r="E31" s="24"/>
      <c r="F31" s="24"/>
    </row>
    <row r="32" spans="1:6" ht="12.75">
      <c r="A32" s="10" t="s">
        <v>19</v>
      </c>
      <c r="B32" s="3" t="s">
        <v>33</v>
      </c>
      <c r="D32" s="128">
        <v>12</v>
      </c>
      <c r="E32" s="24"/>
      <c r="F32" s="24">
        <v>11</v>
      </c>
    </row>
    <row r="33" spans="1:6" ht="12.75">
      <c r="A33" s="10" t="s">
        <v>20</v>
      </c>
      <c r="B33" s="3" t="s">
        <v>34</v>
      </c>
      <c r="D33" s="128">
        <v>0</v>
      </c>
      <c r="E33" s="24"/>
      <c r="F33" s="24">
        <v>-970</v>
      </c>
    </row>
    <row r="34" spans="1:6" ht="12.75">
      <c r="A34" s="3" t="s">
        <v>35</v>
      </c>
      <c r="D34" s="131">
        <f>SUM(D32:D33)</f>
        <v>12</v>
      </c>
      <c r="E34" s="26"/>
      <c r="F34" s="26">
        <f>SUM(F32:F33)</f>
        <v>-959</v>
      </c>
    </row>
    <row r="35" spans="4:6" ht="12.75">
      <c r="D35" s="130"/>
      <c r="E35" s="32"/>
      <c r="F35" s="32"/>
    </row>
    <row r="36" spans="1:6" ht="12.75">
      <c r="A36" s="2" t="s">
        <v>84</v>
      </c>
      <c r="D36" s="130"/>
      <c r="E36" s="32"/>
      <c r="F36" s="32"/>
    </row>
    <row r="37" spans="1:6" ht="12.75">
      <c r="A37" s="3" t="s">
        <v>85</v>
      </c>
      <c r="D37" s="131">
        <v>0</v>
      </c>
      <c r="E37" s="26"/>
      <c r="F37" s="26">
        <v>0</v>
      </c>
    </row>
    <row r="38" spans="4:6" ht="12.75">
      <c r="D38" s="130"/>
      <c r="E38" s="32"/>
      <c r="F38" s="32"/>
    </row>
    <row r="39" spans="1:6" ht="12.75">
      <c r="A39" s="2" t="s">
        <v>72</v>
      </c>
      <c r="D39" s="132">
        <f>D28+D34+D37</f>
        <v>5745</v>
      </c>
      <c r="E39" s="8"/>
      <c r="F39" s="35">
        <f>F28+F34+F37</f>
        <v>-881</v>
      </c>
    </row>
    <row r="40" spans="1:6" ht="7.5" customHeight="1">
      <c r="A40" s="2"/>
      <c r="D40" s="133"/>
      <c r="E40" s="8"/>
      <c r="F40" s="8"/>
    </row>
    <row r="41" spans="1:6" ht="12.75">
      <c r="A41" s="2" t="s">
        <v>110</v>
      </c>
      <c r="D41" s="133">
        <v>18260</v>
      </c>
      <c r="E41" s="8"/>
      <c r="F41" s="8">
        <v>14294</v>
      </c>
    </row>
    <row r="42" spans="1:6" ht="13.5" thickBot="1">
      <c r="A42" s="2" t="s">
        <v>122</v>
      </c>
      <c r="D42" s="134">
        <f>D47</f>
        <v>24005</v>
      </c>
      <c r="E42" s="14"/>
      <c r="F42" s="14">
        <f>SUM(F39:F41)</f>
        <v>13413</v>
      </c>
    </row>
    <row r="43" spans="4:6" ht="12.75">
      <c r="D43" s="133"/>
      <c r="E43" s="8"/>
      <c r="F43" s="8"/>
    </row>
    <row r="44" spans="1:6" ht="12.75">
      <c r="A44" s="2" t="s">
        <v>73</v>
      </c>
      <c r="D44" s="132"/>
      <c r="F44" s="35"/>
    </row>
    <row r="45" spans="2:6" ht="12.75">
      <c r="B45" s="3" t="s">
        <v>46</v>
      </c>
      <c r="D45" s="133">
        <f>'BS '!C30</f>
        <v>6096</v>
      </c>
      <c r="E45" s="8"/>
      <c r="F45" s="8">
        <v>2581</v>
      </c>
    </row>
    <row r="46" spans="2:6" ht="12.75">
      <c r="B46" s="3" t="s">
        <v>45</v>
      </c>
      <c r="D46" s="133">
        <f>'BS '!C28</f>
        <v>17909</v>
      </c>
      <c r="E46" s="8"/>
      <c r="F46" s="8">
        <v>10832</v>
      </c>
    </row>
    <row r="47" spans="4:6" ht="13.5" thickBot="1">
      <c r="D47" s="134">
        <f>SUM(D45:D46)</f>
        <v>24005</v>
      </c>
      <c r="E47" s="14"/>
      <c r="F47" s="14">
        <f>SUM(F45:F46)</f>
        <v>13413</v>
      </c>
    </row>
    <row r="48" spans="4:6" ht="12.75">
      <c r="D48" s="133"/>
      <c r="F48" s="4"/>
    </row>
    <row r="49" spans="4:6" ht="12.75">
      <c r="D49" s="135"/>
      <c r="F49" s="3"/>
    </row>
    <row r="50" spans="1:2" ht="12.75">
      <c r="A50" s="13" t="s">
        <v>62</v>
      </c>
      <c r="B50" s="13"/>
    </row>
    <row r="51" spans="1:2" ht="12.75">
      <c r="A51" s="13" t="s">
        <v>107</v>
      </c>
      <c r="B51" s="13"/>
    </row>
    <row r="53" ht="12.75" hidden="1">
      <c r="A53" s="3" t="s">
        <v>63</v>
      </c>
    </row>
    <row r="54" ht="12.75" hidden="1">
      <c r="A54" s="3" t="s">
        <v>64</v>
      </c>
    </row>
    <row r="57" ht="12.75">
      <c r="D57" s="132">
        <f>D41+D39-D47</f>
        <v>0</v>
      </c>
    </row>
    <row r="58" ht="12.75">
      <c r="A58" s="3" t="s">
        <v>4</v>
      </c>
    </row>
    <row r="59" ht="12.75">
      <c r="A59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7109375" style="138" customWidth="1"/>
    <col min="2" max="2" width="27.28125" style="138" customWidth="1"/>
    <col min="3" max="6" width="21.421875" style="138" customWidth="1"/>
  </cols>
  <sheetData>
    <row r="1" ht="15.75">
      <c r="A1" s="137" t="s">
        <v>130</v>
      </c>
    </row>
    <row r="3" spans="1:6" ht="15.75">
      <c r="A3" s="139"/>
      <c r="B3" s="140"/>
      <c r="C3" s="141" t="s">
        <v>131</v>
      </c>
      <c r="D3" s="142" t="s">
        <v>132</v>
      </c>
      <c r="E3" s="141" t="s">
        <v>133</v>
      </c>
      <c r="F3" s="142" t="s">
        <v>132</v>
      </c>
    </row>
    <row r="4" spans="1:6" ht="15.75">
      <c r="A4" s="143"/>
      <c r="B4" s="144"/>
      <c r="C4" s="145" t="s">
        <v>134</v>
      </c>
      <c r="D4" s="146" t="s">
        <v>135</v>
      </c>
      <c r="E4" s="145" t="s">
        <v>134</v>
      </c>
      <c r="F4" s="146" t="s">
        <v>135</v>
      </c>
    </row>
    <row r="5" spans="1:6" ht="15.75">
      <c r="A5" s="143"/>
      <c r="B5" s="144"/>
      <c r="C5" s="147" t="s">
        <v>136</v>
      </c>
      <c r="D5" s="147" t="s">
        <v>137</v>
      </c>
      <c r="E5" s="147" t="s">
        <v>138</v>
      </c>
      <c r="F5" s="147" t="s">
        <v>137</v>
      </c>
    </row>
    <row r="6" spans="1:6" ht="15.75">
      <c r="A6" s="143"/>
      <c r="B6" s="144"/>
      <c r="C6" s="148"/>
      <c r="D6" s="147" t="s">
        <v>132</v>
      </c>
      <c r="E6" s="148"/>
      <c r="F6" s="147" t="s">
        <v>139</v>
      </c>
    </row>
    <row r="7" spans="1:6" ht="15.75">
      <c r="A7" s="143"/>
      <c r="B7" s="144"/>
      <c r="C7" s="148"/>
      <c r="D7" s="148"/>
      <c r="E7" s="148"/>
      <c r="F7" s="148"/>
    </row>
    <row r="8" spans="1:6" ht="15.75">
      <c r="A8" s="149"/>
      <c r="B8" s="150"/>
      <c r="C8" s="151" t="s">
        <v>145</v>
      </c>
      <c r="D8" s="151" t="s">
        <v>146</v>
      </c>
      <c r="E8" s="151" t="s">
        <v>145</v>
      </c>
      <c r="F8" s="151" t="s">
        <v>146</v>
      </c>
    </row>
    <row r="9" spans="1:6" ht="15.75">
      <c r="A9" s="143"/>
      <c r="B9" s="144"/>
      <c r="C9" s="148"/>
      <c r="D9" s="148"/>
      <c r="E9" s="148"/>
      <c r="F9" s="148"/>
    </row>
    <row r="10" spans="1:6" ht="15.75">
      <c r="A10" s="149"/>
      <c r="B10" s="150"/>
      <c r="C10" s="147" t="s">
        <v>140</v>
      </c>
      <c r="D10" s="147" t="s">
        <v>140</v>
      </c>
      <c r="E10" s="147" t="s">
        <v>140</v>
      </c>
      <c r="F10" s="147" t="s">
        <v>140</v>
      </c>
    </row>
    <row r="11" spans="1:6" ht="15.75">
      <c r="A11" s="152"/>
      <c r="B11" s="153"/>
      <c r="C11" s="154" t="s">
        <v>44</v>
      </c>
      <c r="D11" s="154" t="s">
        <v>44</v>
      </c>
      <c r="E11" s="154" t="s">
        <v>44</v>
      </c>
      <c r="F11" s="154" t="s">
        <v>44</v>
      </c>
    </row>
    <row r="12" spans="1:6" ht="15.75">
      <c r="A12" s="155">
        <v>1</v>
      </c>
      <c r="B12" s="155" t="s">
        <v>141</v>
      </c>
      <c r="C12" s="156">
        <v>1653</v>
      </c>
      <c r="D12" s="156">
        <v>398</v>
      </c>
      <c r="E12" s="156">
        <v>3262</v>
      </c>
      <c r="F12" s="168">
        <v>2516</v>
      </c>
    </row>
    <row r="13" spans="1:6" ht="15.75">
      <c r="A13" s="155">
        <v>2</v>
      </c>
      <c r="B13" s="155" t="s">
        <v>142</v>
      </c>
      <c r="C13" s="156">
        <v>58</v>
      </c>
      <c r="D13" s="156">
        <v>85</v>
      </c>
      <c r="E13" s="156">
        <v>231</v>
      </c>
      <c r="F13" s="156">
        <v>229</v>
      </c>
    </row>
    <row r="14" spans="1:6" ht="15.75">
      <c r="A14" s="155">
        <v>3</v>
      </c>
      <c r="B14" s="155" t="s">
        <v>143</v>
      </c>
      <c r="C14" s="155">
        <v>0</v>
      </c>
      <c r="D14" s="155">
        <v>0</v>
      </c>
      <c r="E14" s="157">
        <v>0</v>
      </c>
      <c r="F14" s="157">
        <v>0</v>
      </c>
    </row>
    <row r="17" ht="15.75">
      <c r="A17" s="138" t="s">
        <v>144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kimsoi</cp:lastModifiedBy>
  <cp:lastPrinted>2007-11-30T06:52:25Z</cp:lastPrinted>
  <dcterms:created xsi:type="dcterms:W3CDTF">2002-11-19T06:57:44Z</dcterms:created>
  <dcterms:modified xsi:type="dcterms:W3CDTF">2007-11-30T06:52:31Z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741812563</vt:i4>
  </property>
  <property fmtid="{D5CDD505-2E9C-101B-9397-08002B2CF9AE}" pid="3" name="_EmailSubject">
    <vt:lpwstr>Quarterly Reporting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1006621436</vt:i4>
  </property>
  <property fmtid="{D5CDD505-2E9C-101B-9397-08002B2CF9AE}" pid="7" name="_ReviewingToolsShownOnce">
    <vt:lpwstr/>
  </property>
</Properties>
</file>